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392" windowHeight="8280"/>
  </bookViews>
  <sheets>
    <sheet name="工作表1" sheetId="1" r:id="rId1"/>
    <sheet name="工作表2" sheetId="2" r:id="rId2"/>
    <sheet name="工作表3" sheetId="3" r:id="rId3"/>
  </sheets>
  <definedNames>
    <definedName name="eight">工作表1!$G$4</definedName>
    <definedName name="five">工作表1!$D$4</definedName>
    <definedName name="four">工作表1!$C$4</definedName>
    <definedName name="Monthly__萬">工作表1!$B$3</definedName>
    <definedName name="nine">工作表1!$H$4</definedName>
    <definedName name="seven">工作表1!$F$4</definedName>
    <definedName name="six">工作表1!$E$4</definedName>
    <definedName name="three">工作表1!$B$4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  <c r="B13" i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B12" i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</calcChain>
</file>

<file path=xl/sharedStrings.xml><?xml version="1.0" encoding="utf-8"?>
<sst xmlns="http://schemas.openxmlformats.org/spreadsheetml/2006/main" count="12" uniqueCount="12">
  <si>
    <t>Years</t>
    <phoneticPr fontId="2" type="noConversion"/>
  </si>
  <si>
    <t>Annual Return(%)</t>
    <phoneticPr fontId="2" type="noConversion"/>
  </si>
  <si>
    <r>
      <t xml:space="preserve">9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</si>
  <si>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8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</si>
  <si>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7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</si>
  <si>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6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</si>
  <si>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5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</si>
  <si>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4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</si>
  <si>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t xml:space="preserve">3 </t>
    </r>
    <r>
      <rPr>
        <sz val="11"/>
        <color theme="1"/>
        <rFont val="細明體"/>
        <family val="3"/>
        <charset val="136"/>
      </rPr>
      <t>趴</t>
    </r>
    <phoneticPr fontId="2" type="noConversion"/>
  </si>
  <si>
    <r>
      <rPr>
        <sz val="11"/>
        <color theme="1"/>
        <rFont val="細明體"/>
        <family val="3"/>
        <charset val="136"/>
      </rPr>
      <t>幾年翻倍</t>
    </r>
    <r>
      <rPr>
        <sz val="11"/>
        <color theme="1"/>
        <rFont val="Calibri"/>
        <family val="2"/>
      </rPr>
      <t xml:space="preserve"> (72</t>
    </r>
    <r>
      <rPr>
        <sz val="11"/>
        <color theme="1"/>
        <rFont val="細明體"/>
        <family val="3"/>
        <charset val="136"/>
      </rPr>
      <t>法則</t>
    </r>
    <r>
      <rPr>
        <sz val="11"/>
        <color theme="1"/>
        <rFont val="Calibri"/>
        <family val="2"/>
      </rPr>
      <t>)</t>
    </r>
    <phoneticPr fontId="2" type="noConversion"/>
  </si>
  <si>
    <r>
      <t xml:space="preserve">Monthly </t>
    </r>
    <r>
      <rPr>
        <sz val="11"/>
        <color theme="1"/>
        <rFont val="細明體"/>
        <family val="3"/>
        <charset val="136"/>
      </rPr>
      <t>每月存</t>
    </r>
    <r>
      <rPr>
        <sz val="11"/>
        <color theme="1"/>
        <rFont val="Calibri"/>
        <family val="2"/>
      </rPr>
      <t xml:space="preserve"> (x</t>
    </r>
    <r>
      <rPr>
        <sz val="11"/>
        <color theme="1"/>
        <rFont val="細明體"/>
        <family val="3"/>
        <charset val="136"/>
      </rPr>
      <t>萬</t>
    </r>
    <r>
      <rPr>
        <sz val="11"/>
        <color theme="1"/>
        <rFont val="Calibri"/>
        <family val="2"/>
      </rPr>
      <t>)</t>
    </r>
    <phoneticPr fontId="2" type="noConversion"/>
  </si>
  <si>
    <r>
      <t xml:space="preserve">( </t>
    </r>
    <r>
      <rPr>
        <b/>
        <sz val="11"/>
        <color rgb="FF7030A0"/>
        <rFont val="細明體"/>
        <family val="3"/>
        <charset val="136"/>
      </rPr>
      <t>可改黃格數字</t>
    </r>
    <r>
      <rPr>
        <b/>
        <sz val="11"/>
        <color rgb="FF7030A0"/>
        <rFont val="Calibri"/>
        <family val="2"/>
      </rPr>
      <t xml:space="preserve">, </t>
    </r>
    <r>
      <rPr>
        <b/>
        <sz val="11"/>
        <color rgb="FF7030A0"/>
        <rFont val="細明體"/>
        <family val="3"/>
        <charset val="136"/>
      </rPr>
      <t>圖表會連動</t>
    </r>
    <r>
      <rPr>
        <b/>
        <sz val="11"/>
        <color rgb="FF7030A0"/>
        <rFont val="Calibri"/>
        <family val="2"/>
      </rPr>
      <t xml:space="preserve">)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</si>
</sst>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[Red]\(0\)"/>
  </numFmts>
  <fonts count="8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1"/>
      <color theme="1"/>
      <name val="細明體"/>
      <family val="3"/>
      <charset val="136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7030A0"/>
      <name val="Calibri"/>
      <family val="2"/>
    </font>
    <font>
      <b/>
      <sz val="11"/>
      <color rgb="FF7030A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9" fontId="5" fillId="0" borderId="6" xfId="0" applyNumberFormat="1" applyFont="1" applyBorder="1">
      <alignment vertical="center"/>
    </xf>
    <xf numFmtId="9" fontId="5" fillId="0" borderId="3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0" xfId="1" applyNumberFormat="1" applyFont="1" applyBorder="1">
      <alignment vertical="center"/>
    </xf>
    <xf numFmtId="164" fontId="5" fillId="0" borderId="9" xfId="1" applyNumberFormat="1" applyFont="1" applyBorder="1">
      <alignment vertical="center"/>
    </xf>
    <xf numFmtId="9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>
      <alignment vertical="center"/>
    </xf>
    <xf numFmtId="164" fontId="5" fillId="0" borderId="12" xfId="1" applyNumberFormat="1" applyFont="1" applyBorder="1">
      <alignment vertical="center"/>
    </xf>
    <xf numFmtId="8" fontId="5" fillId="2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5" fillId="0" borderId="10" xfId="0" applyFont="1" applyBorder="1">
      <alignment vertical="center"/>
    </xf>
    <xf numFmtId="165" fontId="5" fillId="0" borderId="11" xfId="0" applyNumberFormat="1" applyFont="1" applyBorder="1">
      <alignment vertical="center"/>
    </xf>
    <xf numFmtId="165" fontId="5" fillId="0" borderId="12" xfId="0" applyNumberFormat="1" applyFont="1" applyBorder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20977491449935E-2"/>
          <c:y val="1.9122660187007388E-2"/>
          <c:w val="0.85342991305774274"/>
          <c:h val="0.88670844099318802"/>
        </c:manualLayout>
      </c:layout>
      <c:lineChart>
        <c:grouping val="standard"/>
        <c:varyColors val="0"/>
        <c:ser>
          <c:idx val="0"/>
          <c:order val="0"/>
          <c:tx>
            <c:strRef>
              <c:f>工作表1!$A$7</c:f>
              <c:strCache>
                <c:ptCount val="1"/>
                <c:pt idx="0">
                  <c:v>9 趴</c:v>
                </c:pt>
              </c:strCache>
            </c:strRef>
          </c:tx>
          <c:marker>
            <c:symbol val="none"/>
          </c:marker>
          <c:val>
            <c:numRef>
              <c:f>工作表1!$B$7:$AO$7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25.080000000000002</c:v>
                </c:pt>
                <c:pt idx="2">
                  <c:v>39.337200000000003</c:v>
                </c:pt>
                <c:pt idx="3">
                  <c:v>54.877548000000004</c:v>
                </c:pt>
                <c:pt idx="4">
                  <c:v>71.816527320000006</c:v>
                </c:pt>
                <c:pt idx="5">
                  <c:v>90.280014778800009</c:v>
                </c:pt>
                <c:pt idx="6">
                  <c:v>110.40521610889202</c:v>
                </c:pt>
                <c:pt idx="7">
                  <c:v>132.34168555869229</c:v>
                </c:pt>
                <c:pt idx="8">
                  <c:v>156.2524372589746</c:v>
                </c:pt>
                <c:pt idx="9">
                  <c:v>182.31515661228232</c:v>
                </c:pt>
                <c:pt idx="10">
                  <c:v>210.72352070738773</c:v>
                </c:pt>
                <c:pt idx="11">
                  <c:v>241.68863757105265</c:v>
                </c:pt>
                <c:pt idx="12">
                  <c:v>275.44061495244739</c:v>
                </c:pt>
                <c:pt idx="13">
                  <c:v>312.23027029816768</c:v>
                </c:pt>
                <c:pt idx="14">
                  <c:v>352.3309946250028</c:v>
                </c:pt>
                <c:pt idx="15">
                  <c:v>396.04078414125308</c:v>
                </c:pt>
                <c:pt idx="16">
                  <c:v>443.68445471396592</c:v>
                </c:pt>
                <c:pt idx="17">
                  <c:v>495.61605563822286</c:v>
                </c:pt>
                <c:pt idx="18">
                  <c:v>552.22150064566301</c:v>
                </c:pt>
                <c:pt idx="19">
                  <c:v>613.92143570377277</c:v>
                </c:pt>
                <c:pt idx="20">
                  <c:v>681.17436491711237</c:v>
                </c:pt>
                <c:pt idx="21">
                  <c:v>754.48005775965248</c:v>
                </c:pt>
                <c:pt idx="22">
                  <c:v>834.38326295802131</c:v>
                </c:pt>
                <c:pt idx="23">
                  <c:v>921.47775662424328</c:v>
                </c:pt>
                <c:pt idx="24">
                  <c:v>1016.4107547204253</c:v>
                </c:pt>
                <c:pt idx="25">
                  <c:v>1119.8877226452637</c:v>
                </c:pt>
                <c:pt idx="26">
                  <c:v>1232.6776176833375</c:v>
                </c:pt>
                <c:pt idx="27">
                  <c:v>1355.6186032748381</c:v>
                </c:pt>
                <c:pt idx="28">
                  <c:v>1489.6242775695737</c:v>
                </c:pt>
                <c:pt idx="29">
                  <c:v>1635.6904625508355</c:v>
                </c:pt>
                <c:pt idx="30">
                  <c:v>1794.9026041804109</c:v>
                </c:pt>
                <c:pt idx="31">
                  <c:v>1968.443838556648</c:v>
                </c:pt>
                <c:pt idx="32">
                  <c:v>2157.6037840267463</c:v>
                </c:pt>
                <c:pt idx="33">
                  <c:v>2363.7881245891535</c:v>
                </c:pt>
                <c:pt idx="34">
                  <c:v>2588.5290558021775</c:v>
                </c:pt>
                <c:pt idx="35">
                  <c:v>2833.4966708243737</c:v>
                </c:pt>
                <c:pt idx="36">
                  <c:v>3100.5113711985678</c:v>
                </c:pt>
                <c:pt idx="37">
                  <c:v>3391.5573946064392</c:v>
                </c:pt>
                <c:pt idx="38">
                  <c:v>3708.7975601210192</c:v>
                </c:pt>
                <c:pt idx="39">
                  <c:v>4054.5893405319111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工作表1!$A$8</c:f>
              <c:strCache>
                <c:ptCount val="1"/>
                <c:pt idx="0">
                  <c:v>8 趴</c:v>
                </c:pt>
              </c:strCache>
            </c:strRef>
          </c:tx>
          <c:marker>
            <c:symbol val="none"/>
          </c:marker>
          <c:val>
            <c:numRef>
              <c:f>工作表1!$B$8:$AO$8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24.96</c:v>
                </c:pt>
                <c:pt idx="2">
                  <c:v>38.956800000000001</c:v>
                </c:pt>
                <c:pt idx="3">
                  <c:v>54.073344000000006</c:v>
                </c:pt>
                <c:pt idx="4">
                  <c:v>70.399211520000009</c:v>
                </c:pt>
                <c:pt idx="5">
                  <c:v>88.03114844160001</c:v>
                </c:pt>
                <c:pt idx="6">
                  <c:v>107.07364031692802</c:v>
                </c:pt>
                <c:pt idx="7">
                  <c:v>127.63953154228227</c:v>
                </c:pt>
                <c:pt idx="8">
                  <c:v>149.85069406566487</c:v>
                </c:pt>
                <c:pt idx="9">
                  <c:v>173.83874959091807</c:v>
                </c:pt>
                <c:pt idx="10">
                  <c:v>199.74584955819154</c:v>
                </c:pt>
                <c:pt idx="11">
                  <c:v>227.72551752284687</c:v>
                </c:pt>
                <c:pt idx="12">
                  <c:v>257.94355892467468</c:v>
                </c:pt>
                <c:pt idx="13">
                  <c:v>290.57904363864867</c:v>
                </c:pt>
                <c:pt idx="14">
                  <c:v>325.82536712974058</c:v>
                </c:pt>
                <c:pt idx="15">
                  <c:v>363.89139650011987</c:v>
                </c:pt>
                <c:pt idx="16">
                  <c:v>405.00270822012948</c:v>
                </c:pt>
                <c:pt idx="17">
                  <c:v>449.40292487773985</c:v>
                </c:pt>
                <c:pt idx="18">
                  <c:v>497.35515886795906</c:v>
                </c:pt>
                <c:pt idx="19">
                  <c:v>549.14357157739585</c:v>
                </c:pt>
                <c:pt idx="20">
                  <c:v>605.07505730358753</c:v>
                </c:pt>
                <c:pt idx="21">
                  <c:v>665.4810618878746</c:v>
                </c:pt>
                <c:pt idx="22">
                  <c:v>730.71954683890465</c:v>
                </c:pt>
                <c:pt idx="23">
                  <c:v>801.17711058601708</c:v>
                </c:pt>
                <c:pt idx="24">
                  <c:v>877.2712794328985</c:v>
                </c:pt>
                <c:pt idx="25">
                  <c:v>959.45298178753046</c:v>
                </c:pt>
                <c:pt idx="26">
                  <c:v>1048.2092203305331</c:v>
                </c:pt>
                <c:pt idx="27">
                  <c:v>1144.0659579569758</c:v>
                </c:pt>
                <c:pt idx="28">
                  <c:v>1247.591234593534</c:v>
                </c:pt>
                <c:pt idx="29">
                  <c:v>1359.3985333610167</c:v>
                </c:pt>
                <c:pt idx="30">
                  <c:v>1480.1504160298982</c:v>
                </c:pt>
                <c:pt idx="31">
                  <c:v>1610.5624493122903</c:v>
                </c:pt>
                <c:pt idx="32">
                  <c:v>1751.4074452572736</c:v>
                </c:pt>
                <c:pt idx="33">
                  <c:v>1903.5200408778555</c:v>
                </c:pt>
                <c:pt idx="34">
                  <c:v>2067.8016441480841</c:v>
                </c:pt>
                <c:pt idx="35">
                  <c:v>2245.2257756799308</c:v>
                </c:pt>
                <c:pt idx="36">
                  <c:v>2436.8438377343255</c:v>
                </c:pt>
                <c:pt idx="37">
                  <c:v>2643.7913447530718</c:v>
                </c:pt>
                <c:pt idx="38">
                  <c:v>2867.2946523333176</c:v>
                </c:pt>
                <c:pt idx="39">
                  <c:v>3108.6782245199834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工作表1!$A$9</c:f>
              <c:strCache>
                <c:ptCount val="1"/>
                <c:pt idx="0">
                  <c:v>7 趴</c:v>
                </c:pt>
              </c:strCache>
            </c:strRef>
          </c:tx>
          <c:marker>
            <c:symbol val="none"/>
          </c:marker>
          <c:val>
            <c:numRef>
              <c:f>工作表1!$B$9:$AO$9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24.84</c:v>
                </c:pt>
                <c:pt idx="2">
                  <c:v>38.578800000000001</c:v>
                </c:pt>
                <c:pt idx="3">
                  <c:v>53.279316000000001</c:v>
                </c:pt>
                <c:pt idx="4">
                  <c:v>69.008868120000002</c:v>
                </c:pt>
                <c:pt idx="5">
                  <c:v>85.839488888400012</c:v>
                </c:pt>
                <c:pt idx="6">
                  <c:v>103.84825311058802</c:v>
                </c:pt>
                <c:pt idx="7">
                  <c:v>123.11763082832918</c:v>
                </c:pt>
                <c:pt idx="8">
                  <c:v>143.73586498631224</c:v>
                </c:pt>
                <c:pt idx="9">
                  <c:v>165.79737553535409</c:v>
                </c:pt>
                <c:pt idx="10">
                  <c:v>189.40319182282889</c:v>
                </c:pt>
                <c:pt idx="11">
                  <c:v>214.66141525042693</c:v>
                </c:pt>
                <c:pt idx="12">
                  <c:v>241.68771431795682</c:v>
                </c:pt>
                <c:pt idx="13">
                  <c:v>270.60585432021384</c:v>
                </c:pt>
                <c:pt idx="14">
                  <c:v>301.54826412262884</c:v>
                </c:pt>
                <c:pt idx="15">
                  <c:v>334.65664261121287</c:v>
                </c:pt>
                <c:pt idx="16">
                  <c:v>370.08260759399781</c:v>
                </c:pt>
                <c:pt idx="17">
                  <c:v>407.98839012557767</c:v>
                </c:pt>
                <c:pt idx="18">
                  <c:v>448.54757743436812</c:v>
                </c:pt>
                <c:pt idx="19">
                  <c:v>491.94590785477391</c:v>
                </c:pt>
                <c:pt idx="20">
                  <c:v>538.38212140460814</c:v>
                </c:pt>
                <c:pt idx="21">
                  <c:v>588.06886990293071</c:v>
                </c:pt>
                <c:pt idx="22">
                  <c:v>641.23369079613587</c:v>
                </c:pt>
                <c:pt idx="23">
                  <c:v>698.12004915186537</c:v>
                </c:pt>
                <c:pt idx="24">
                  <c:v>758.98845259249595</c:v>
                </c:pt>
                <c:pt idx="25">
                  <c:v>824.11764427397065</c:v>
                </c:pt>
                <c:pt idx="26">
                  <c:v>893.80587937314863</c:v>
                </c:pt>
                <c:pt idx="27">
                  <c:v>968.37229092926907</c:v>
                </c:pt>
                <c:pt idx="28">
                  <c:v>1048.158351294318</c:v>
                </c:pt>
                <c:pt idx="29">
                  <c:v>1133.5294358849203</c:v>
                </c:pt>
                <c:pt idx="30">
                  <c:v>1224.8764963968647</c:v>
                </c:pt>
                <c:pt idx="31">
                  <c:v>1322.6178511446453</c:v>
                </c:pt>
                <c:pt idx="32">
                  <c:v>1427.2011007247706</c:v>
                </c:pt>
                <c:pt idx="33">
                  <c:v>1539.1051777755047</c:v>
                </c:pt>
                <c:pt idx="34">
                  <c:v>1658.8425402197902</c:v>
                </c:pt>
                <c:pt idx="35">
                  <c:v>1786.9615180351757</c:v>
                </c:pt>
                <c:pt idx="36">
                  <c:v>1924.048824297638</c:v>
                </c:pt>
                <c:pt idx="37">
                  <c:v>2070.732241998473</c:v>
                </c:pt>
                <c:pt idx="38">
                  <c:v>2227.683498938366</c:v>
                </c:pt>
                <c:pt idx="39">
                  <c:v>2395.6213438640516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工作表1!$A$10</c:f>
              <c:strCache>
                <c:ptCount val="1"/>
                <c:pt idx="0">
                  <c:v>6 趴</c:v>
                </c:pt>
              </c:strCache>
            </c:strRef>
          </c:tx>
          <c:marker>
            <c:symbol val="none"/>
          </c:marker>
          <c:val>
            <c:numRef>
              <c:f>工作表1!$B$10:$AO$10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24.72</c:v>
                </c:pt>
                <c:pt idx="2">
                  <c:v>38.203199999999995</c:v>
                </c:pt>
                <c:pt idx="3">
                  <c:v>52.495391999999995</c:v>
                </c:pt>
                <c:pt idx="4">
                  <c:v>67.64511551999999</c:v>
                </c:pt>
                <c:pt idx="5">
                  <c:v>83.703822451199997</c:v>
                </c:pt>
                <c:pt idx="6">
                  <c:v>100.726051798272</c:v>
                </c:pt>
                <c:pt idx="7">
                  <c:v>118.76961490616831</c:v>
                </c:pt>
                <c:pt idx="8">
                  <c:v>137.8957918005384</c:v>
                </c:pt>
                <c:pt idx="9">
                  <c:v>158.16953930857071</c:v>
                </c:pt>
                <c:pt idx="10">
                  <c:v>179.65971166708496</c:v>
                </c:pt>
                <c:pt idx="11">
                  <c:v>202.43929436711008</c:v>
                </c:pt>
                <c:pt idx="12">
                  <c:v>226.5856520291367</c:v>
                </c:pt>
                <c:pt idx="13">
                  <c:v>252.18079115088491</c:v>
                </c:pt>
                <c:pt idx="14">
                  <c:v>279.31163861993804</c:v>
                </c:pt>
                <c:pt idx="15">
                  <c:v>308.07033693713436</c:v>
                </c:pt>
                <c:pt idx="16">
                  <c:v>338.55455715336245</c:v>
                </c:pt>
                <c:pt idx="17">
                  <c:v>370.86783058256424</c:v>
                </c:pt>
                <c:pt idx="18">
                  <c:v>405.11990041751812</c:v>
                </c:pt>
                <c:pt idx="19">
                  <c:v>441.42709444256923</c:v>
                </c:pt>
                <c:pt idx="20">
                  <c:v>479.91272010912343</c:v>
                </c:pt>
                <c:pt idx="21">
                  <c:v>520.70748331567086</c:v>
                </c:pt>
                <c:pt idx="22">
                  <c:v>563.94993231461115</c:v>
                </c:pt>
                <c:pt idx="23">
                  <c:v>609.78692825348787</c:v>
                </c:pt>
                <c:pt idx="24">
                  <c:v>658.37414394869722</c:v>
                </c:pt>
                <c:pt idx="25">
                  <c:v>709.87659258561905</c:v>
                </c:pt>
                <c:pt idx="26">
                  <c:v>764.46918814075627</c:v>
                </c:pt>
                <c:pt idx="27">
                  <c:v>822.33733942920173</c:v>
                </c:pt>
                <c:pt idx="28">
                  <c:v>883.67757979495389</c:v>
                </c:pt>
                <c:pt idx="29">
                  <c:v>948.69823458265114</c:v>
                </c:pt>
                <c:pt idx="30">
                  <c:v>1017.6201286576103</c:v>
                </c:pt>
                <c:pt idx="31">
                  <c:v>1090.6773363770669</c:v>
                </c:pt>
                <c:pt idx="32">
                  <c:v>1168.117976559691</c:v>
                </c:pt>
                <c:pt idx="33">
                  <c:v>1250.2050551532725</c:v>
                </c:pt>
                <c:pt idx="34">
                  <c:v>1337.2173584624688</c:v>
                </c:pt>
                <c:pt idx="35">
                  <c:v>1429.4503999702169</c:v>
                </c:pt>
                <c:pt idx="36">
                  <c:v>1527.21742396843</c:v>
                </c:pt>
                <c:pt idx="37">
                  <c:v>1630.8504694065359</c:v>
                </c:pt>
                <c:pt idx="38">
                  <c:v>1740.7014975709283</c:v>
                </c:pt>
                <c:pt idx="39">
                  <c:v>1857.143587425184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工作表1!$A$11</c:f>
              <c:strCache>
                <c:ptCount val="1"/>
                <c:pt idx="0">
                  <c:v>5 趴</c:v>
                </c:pt>
              </c:strCache>
            </c:strRef>
          </c:tx>
          <c:marker>
            <c:symbol val="none"/>
          </c:marker>
          <c:val>
            <c:numRef>
              <c:f>工作表1!$B$11:$AO$11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24.6</c:v>
                </c:pt>
                <c:pt idx="2">
                  <c:v>37.83</c:v>
                </c:pt>
                <c:pt idx="3">
                  <c:v>51.721499999999999</c:v>
                </c:pt>
                <c:pt idx="4">
                  <c:v>66.307575</c:v>
                </c:pt>
                <c:pt idx="5">
                  <c:v>81.622953750000008</c:v>
                </c:pt>
                <c:pt idx="6">
                  <c:v>97.704101437500015</c:v>
                </c:pt>
                <c:pt idx="7">
                  <c:v>114.58930650937502</c:v>
                </c:pt>
                <c:pt idx="8">
                  <c:v>132.31877183484377</c:v>
                </c:pt>
                <c:pt idx="9">
                  <c:v>150.93471042658598</c:v>
                </c:pt>
                <c:pt idx="10">
                  <c:v>170.48144594791529</c:v>
                </c:pt>
                <c:pt idx="11">
                  <c:v>191.00551824531107</c:v>
                </c:pt>
                <c:pt idx="12">
                  <c:v>212.55579415757663</c:v>
                </c:pt>
                <c:pt idx="13">
                  <c:v>235.18358386545546</c:v>
                </c:pt>
                <c:pt idx="14">
                  <c:v>258.94276305872825</c:v>
                </c:pt>
                <c:pt idx="15">
                  <c:v>283.88990121166466</c:v>
                </c:pt>
                <c:pt idx="16">
                  <c:v>310.08439627224789</c:v>
                </c:pt>
                <c:pt idx="17">
                  <c:v>337.58861608586028</c:v>
                </c:pt>
                <c:pt idx="18">
                  <c:v>366.46804689015329</c:v>
                </c:pt>
                <c:pt idx="19">
                  <c:v>396.79144923466094</c:v>
                </c:pt>
                <c:pt idx="20">
                  <c:v>428.63102169639399</c:v>
                </c:pt>
                <c:pt idx="21">
                  <c:v>462.0625727812137</c:v>
                </c:pt>
                <c:pt idx="22">
                  <c:v>497.16570142027439</c:v>
                </c:pt>
                <c:pt idx="23">
                  <c:v>534.02398649128816</c:v>
                </c:pt>
                <c:pt idx="24">
                  <c:v>572.72518581585257</c:v>
                </c:pt>
                <c:pt idx="25">
                  <c:v>613.36144510664519</c:v>
                </c:pt>
                <c:pt idx="26">
                  <c:v>656.02951736197747</c:v>
                </c:pt>
                <c:pt idx="27">
                  <c:v>700.83099323007639</c:v>
                </c:pt>
                <c:pt idx="28">
                  <c:v>747.87254289158022</c:v>
                </c:pt>
                <c:pt idx="29">
                  <c:v>797.26617003615922</c:v>
                </c:pt>
                <c:pt idx="30">
                  <c:v>849.1294785379672</c:v>
                </c:pt>
                <c:pt idx="31">
                  <c:v>903.58595246486561</c:v>
                </c:pt>
                <c:pt idx="32">
                  <c:v>960.76525008810893</c:v>
                </c:pt>
                <c:pt idx="33">
                  <c:v>1020.8035125925144</c:v>
                </c:pt>
                <c:pt idx="34">
                  <c:v>1083.8436882221401</c:v>
                </c:pt>
                <c:pt idx="35">
                  <c:v>1150.0358726332472</c:v>
                </c:pt>
                <c:pt idx="36">
                  <c:v>1219.5376662649096</c:v>
                </c:pt>
                <c:pt idx="37">
                  <c:v>1292.5145495781551</c:v>
                </c:pt>
                <c:pt idx="38">
                  <c:v>1369.1402770570628</c:v>
                </c:pt>
                <c:pt idx="39">
                  <c:v>1449.597290909916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工作表1!$A$12</c:f>
              <c:strCache>
                <c:ptCount val="1"/>
                <c:pt idx="0">
                  <c:v>4 趴</c:v>
                </c:pt>
              </c:strCache>
            </c:strRef>
          </c:tx>
          <c:marker>
            <c:symbol val="none"/>
          </c:marker>
          <c:val>
            <c:numRef>
              <c:f>工作表1!$B$12:$AO$12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24.48</c:v>
                </c:pt>
                <c:pt idx="2">
                  <c:v>37.459200000000003</c:v>
                </c:pt>
                <c:pt idx="3">
                  <c:v>50.957568000000002</c:v>
                </c:pt>
                <c:pt idx="4">
                  <c:v>64.995870719999999</c:v>
                </c:pt>
                <c:pt idx="5">
                  <c:v>79.595705548799998</c:v>
                </c:pt>
                <c:pt idx="6">
                  <c:v>94.779533770751996</c:v>
                </c:pt>
                <c:pt idx="7">
                  <c:v>110.57071512158208</c:v>
                </c:pt>
                <c:pt idx="8">
                  <c:v>126.99354372644537</c:v>
                </c:pt>
                <c:pt idx="9">
                  <c:v>144.07328547550318</c:v>
                </c:pt>
                <c:pt idx="10">
                  <c:v>161.83621689452332</c:v>
                </c:pt>
                <c:pt idx="11">
                  <c:v>180.30966557030425</c:v>
                </c:pt>
                <c:pt idx="12">
                  <c:v>199.52205219311642</c:v>
                </c:pt>
                <c:pt idx="13">
                  <c:v>219.50293428084109</c:v>
                </c:pt>
                <c:pt idx="14">
                  <c:v>240.28305165207473</c:v>
                </c:pt>
                <c:pt idx="15">
                  <c:v>261.89437371815774</c:v>
                </c:pt>
                <c:pt idx="16">
                  <c:v>284.37014866688406</c:v>
                </c:pt>
                <c:pt idx="17">
                  <c:v>307.74495461355946</c:v>
                </c:pt>
                <c:pt idx="18">
                  <c:v>332.05475279810184</c:v>
                </c:pt>
                <c:pt idx="19">
                  <c:v>357.33694291002593</c:v>
                </c:pt>
                <c:pt idx="20">
                  <c:v>383.630420626427</c:v>
                </c:pt>
                <c:pt idx="21">
                  <c:v>410.97563745148409</c:v>
                </c:pt>
                <c:pt idx="22">
                  <c:v>439.41466294954347</c:v>
                </c:pt>
                <c:pt idx="23">
                  <c:v>468.99124946752522</c:v>
                </c:pt>
                <c:pt idx="24">
                  <c:v>499.75089944622624</c:v>
                </c:pt>
                <c:pt idx="25">
                  <c:v>531.74093542407536</c:v>
                </c:pt>
                <c:pt idx="26">
                  <c:v>565.01057284103842</c:v>
                </c:pt>
                <c:pt idx="27">
                  <c:v>599.61099575467995</c:v>
                </c:pt>
                <c:pt idx="28">
                  <c:v>635.59543558486712</c:v>
                </c:pt>
                <c:pt idx="29">
                  <c:v>673.01925300826178</c:v>
                </c:pt>
                <c:pt idx="30">
                  <c:v>711.94002312859232</c:v>
                </c:pt>
                <c:pt idx="31">
                  <c:v>752.41762405373606</c:v>
                </c:pt>
                <c:pt idx="32">
                  <c:v>794.51432901588555</c:v>
                </c:pt>
                <c:pt idx="33">
                  <c:v>838.29490217652096</c:v>
                </c:pt>
                <c:pt idx="34">
                  <c:v>883.82669826358187</c:v>
                </c:pt>
                <c:pt idx="35">
                  <c:v>931.17976619412514</c:v>
                </c:pt>
                <c:pt idx="36">
                  <c:v>980.42695684189016</c:v>
                </c:pt>
                <c:pt idx="37">
                  <c:v>1031.6440351155657</c:v>
                </c:pt>
                <c:pt idx="38">
                  <c:v>1084.9097965201884</c:v>
                </c:pt>
                <c:pt idx="39">
                  <c:v>1140.306188380996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工作表1!$A$13</c:f>
              <c:strCache>
                <c:ptCount val="1"/>
                <c:pt idx="0">
                  <c:v>3 趴</c:v>
                </c:pt>
              </c:strCache>
            </c:strRef>
          </c:tx>
          <c:marker>
            <c:symbol val="none"/>
          </c:marker>
          <c:val>
            <c:numRef>
              <c:f>工作表1!$B$13:$AO$13</c:f>
              <c:numCache>
                <c:formatCode>_("$"* #,##0_);_("$"* \(#,##0\);_("$"* "-"??_);_(@_)</c:formatCode>
                <c:ptCount val="40"/>
                <c:pt idx="0">
                  <c:v>12</c:v>
                </c:pt>
                <c:pt idx="1">
                  <c:v>24.36</c:v>
                </c:pt>
                <c:pt idx="2">
                  <c:v>37.090800000000002</c:v>
                </c:pt>
                <c:pt idx="3">
                  <c:v>50.203524000000002</c:v>
                </c:pt>
                <c:pt idx="4">
                  <c:v>63.709629720000002</c:v>
                </c:pt>
                <c:pt idx="5">
                  <c:v>77.620918611600004</c:v>
                </c:pt>
                <c:pt idx="6">
                  <c:v>91.949546169948007</c:v>
                </c:pt>
                <c:pt idx="7">
                  <c:v>106.70803255504644</c:v>
                </c:pt>
                <c:pt idx="8">
                  <c:v>121.90927353169783</c:v>
                </c:pt>
                <c:pt idx="9">
                  <c:v>137.56655173764878</c:v>
                </c:pt>
                <c:pt idx="10">
                  <c:v>153.69354828977825</c:v>
                </c:pt>
                <c:pt idx="11">
                  <c:v>170.3043547384716</c:v>
                </c:pt>
                <c:pt idx="12">
                  <c:v>187.41348538062576</c:v>
                </c:pt>
                <c:pt idx="13">
                  <c:v>205.03588994204455</c:v>
                </c:pt>
                <c:pt idx="14">
                  <c:v>223.18696664030588</c:v>
                </c:pt>
                <c:pt idx="15">
                  <c:v>241.88257563951507</c:v>
                </c:pt>
                <c:pt idx="16">
                  <c:v>261.13905290870053</c:v>
                </c:pt>
                <c:pt idx="17">
                  <c:v>280.97322449596157</c:v>
                </c:pt>
                <c:pt idx="18">
                  <c:v>301.40242123084045</c:v>
                </c:pt>
                <c:pt idx="19">
                  <c:v>322.44449386776569</c:v>
                </c:pt>
                <c:pt idx="20">
                  <c:v>344.11782868379868</c:v>
                </c:pt>
                <c:pt idx="21">
                  <c:v>366.44136354431265</c:v>
                </c:pt>
                <c:pt idx="22">
                  <c:v>389.43460445064204</c:v>
                </c:pt>
                <c:pt idx="23">
                  <c:v>413.11764258416133</c:v>
                </c:pt>
                <c:pt idx="24">
                  <c:v>437.51117186168619</c:v>
                </c:pt>
                <c:pt idx="25">
                  <c:v>462.63650701753681</c:v>
                </c:pt>
                <c:pt idx="26">
                  <c:v>488.5156022280629</c:v>
                </c:pt>
                <c:pt idx="27">
                  <c:v>515.17107029490478</c:v>
                </c:pt>
                <c:pt idx="28">
                  <c:v>542.6262024037519</c:v>
                </c:pt>
                <c:pt idx="29">
                  <c:v>570.90498847586446</c:v>
                </c:pt>
                <c:pt idx="30">
                  <c:v>600.03213813014042</c:v>
                </c:pt>
                <c:pt idx="31">
                  <c:v>630.03310227404461</c:v>
                </c:pt>
                <c:pt idx="32">
                  <c:v>660.934095342266</c:v>
                </c:pt>
                <c:pt idx="33">
                  <c:v>692.762118202534</c:v>
                </c:pt>
                <c:pt idx="34">
                  <c:v>725.54498174860998</c:v>
                </c:pt>
                <c:pt idx="35">
                  <c:v>759.31133120106836</c:v>
                </c:pt>
                <c:pt idx="36">
                  <c:v>794.09067113710046</c:v>
                </c:pt>
                <c:pt idx="37">
                  <c:v>829.91339127121353</c:v>
                </c:pt>
                <c:pt idx="38">
                  <c:v>866.81079300934994</c:v>
                </c:pt>
                <c:pt idx="39">
                  <c:v>904.81511679963046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14464"/>
        <c:axId val="128204800"/>
      </c:lineChart>
      <c:catAx>
        <c:axId val="20441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04800"/>
        <c:crosses val="autoZero"/>
        <c:auto val="1"/>
        <c:lblAlgn val="ctr"/>
        <c:lblOffset val="100"/>
        <c:noMultiLvlLbl val="0"/>
      </c:catAx>
      <c:valAx>
        <c:axId val="12820480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441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546875"/>
          <c:y val="8.5459553779921871E-2"/>
          <c:w val="6.1640624999999998E-2"/>
          <c:h val="0.71313863102064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157162</xdr:rowOff>
    </xdr:from>
    <xdr:to>
      <xdr:col>13</xdr:col>
      <xdr:colOff>581025</xdr:colOff>
      <xdr:row>37</xdr:row>
      <xdr:rowOff>19050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0.91895</cdr:x>
      <cdr:y>0.91069</cdr:y>
    </cdr:from>
    <cdr:to>
      <cdr:x>0.96875</cdr:x>
      <cdr:y>0.96005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8963025" y="3690938"/>
          <a:ext cx="4857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100" b="1">
              <a:solidFill>
                <a:srgbClr val="FF0000"/>
              </a:solidFill>
            </a:rPr>
            <a:t>年</a:t>
          </a:r>
        </a:p>
      </cdr:txBody>
    </cdr:sp>
  </cdr:relSizeAnchor>
  <cdr:relSizeAnchor xmlns:cdr="http://schemas.openxmlformats.org/drawingml/2006/chartDrawing">
    <cdr:from>
      <cdr:x>0.9248</cdr:x>
      <cdr:y>0.01958</cdr:y>
    </cdr:from>
    <cdr:to>
      <cdr:x>0.98958</cdr:x>
      <cdr:y>0.08343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9020175" y="79375"/>
          <a:ext cx="631825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200" b="1" u="sng">
              <a:solidFill>
                <a:srgbClr val="FF0000"/>
              </a:solidFill>
            </a:rPr>
            <a:t>年率</a:t>
          </a:r>
        </a:p>
      </cdr:txBody>
    </cdr:sp>
  </cdr:relSizeAnchor>
  <cdr:relSizeAnchor xmlns:cdr="http://schemas.openxmlformats.org/drawingml/2006/chartDrawing">
    <cdr:from>
      <cdr:x>0.05525</cdr:x>
      <cdr:y>0.01723</cdr:y>
    </cdr:from>
    <cdr:to>
      <cdr:x>0.13989</cdr:x>
      <cdr:y>0.07403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555725" y="69850"/>
          <a:ext cx="851297" cy="230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1100" b="1">
              <a:solidFill>
                <a:srgbClr val="FF0000"/>
              </a:solidFill>
            </a:rPr>
            <a:t>$</a:t>
          </a:r>
          <a:r>
            <a:rPr lang="zh-TW" altLang="en-US" sz="1100" b="1" baseline="0">
              <a:solidFill>
                <a:srgbClr val="FF0000"/>
              </a:solidFill>
            </a:rPr>
            <a:t> </a:t>
          </a:r>
          <a:r>
            <a:rPr lang="zh-TW" altLang="en-US" sz="1100" b="1">
              <a:solidFill>
                <a:srgbClr val="FF0000"/>
              </a:solidFill>
            </a:rPr>
            <a:t>單位</a:t>
          </a:r>
          <a:r>
            <a:rPr lang="en-US" altLang="zh-TW" sz="1100" b="1">
              <a:solidFill>
                <a:srgbClr val="FF0000"/>
              </a:solidFill>
            </a:rPr>
            <a:t>:</a:t>
          </a:r>
          <a:r>
            <a:rPr lang="zh-TW" altLang="en-US" sz="1100" b="1">
              <a:solidFill>
                <a:srgbClr val="FF0000"/>
              </a:solidFill>
            </a:rPr>
            <a:t> 萬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"/>
  <sheetViews>
    <sheetView tabSelected="1" workbookViewId="0">
      <selection activeCell="R29" sqref="R29"/>
    </sheetView>
  </sheetViews>
  <sheetFormatPr defaultColWidth="9" defaultRowHeight="14.4"/>
  <cols>
    <col min="1" max="1" width="18.5" style="1" customWidth="1"/>
    <col min="2" max="16384" width="9" style="1"/>
  </cols>
  <sheetData>
    <row r="2" spans="1:41" ht="15" thickBot="1"/>
    <row r="3" spans="1:41" ht="15.6" thickBot="1">
      <c r="A3" s="5" t="s">
        <v>10</v>
      </c>
      <c r="B3" s="17">
        <v>1</v>
      </c>
      <c r="C3" s="18" t="s">
        <v>11</v>
      </c>
    </row>
    <row r="4" spans="1:41" ht="15" thickBot="1">
      <c r="A4" s="4" t="s">
        <v>1</v>
      </c>
      <c r="B4" s="6">
        <v>0.03</v>
      </c>
      <c r="C4" s="6">
        <v>0.04</v>
      </c>
      <c r="D4" s="6">
        <v>0.05</v>
      </c>
      <c r="E4" s="6">
        <v>0.06</v>
      </c>
      <c r="F4" s="6">
        <v>7.0000000000000007E-2</v>
      </c>
      <c r="G4" s="6">
        <v>0.08</v>
      </c>
      <c r="H4" s="7">
        <v>0.09</v>
      </c>
    </row>
    <row r="5" spans="1:41" ht="15.6" thickBot="1">
      <c r="A5" s="19" t="s">
        <v>9</v>
      </c>
      <c r="B5" s="20">
        <f>72/three/100</f>
        <v>24</v>
      </c>
      <c r="C5" s="20">
        <f>72/four/100</f>
        <v>18</v>
      </c>
      <c r="D5" s="20">
        <f>72/five/100</f>
        <v>14.4</v>
      </c>
      <c r="E5" s="20">
        <f>72/six/100</f>
        <v>12</v>
      </c>
      <c r="F5" s="20">
        <f>72/seven/100</f>
        <v>10.285714285714285</v>
      </c>
      <c r="G5" s="20">
        <f>72/eight/100</f>
        <v>9</v>
      </c>
      <c r="H5" s="21">
        <f>72/nine/100</f>
        <v>8</v>
      </c>
    </row>
    <row r="6" spans="1:41" s="2" customFormat="1">
      <c r="A6" s="8" t="s">
        <v>0</v>
      </c>
      <c r="B6" s="9">
        <v>1</v>
      </c>
      <c r="C6" s="9">
        <f>B6+1</f>
        <v>2</v>
      </c>
      <c r="D6" s="9">
        <f t="shared" ref="D6:AO6" si="0">C6+1</f>
        <v>3</v>
      </c>
      <c r="E6" s="9">
        <f t="shared" si="0"/>
        <v>4</v>
      </c>
      <c r="F6" s="9">
        <f t="shared" si="0"/>
        <v>5</v>
      </c>
      <c r="G6" s="9">
        <f t="shared" si="0"/>
        <v>6</v>
      </c>
      <c r="H6" s="9">
        <f t="shared" si="0"/>
        <v>7</v>
      </c>
      <c r="I6" s="9">
        <f t="shared" si="0"/>
        <v>8</v>
      </c>
      <c r="J6" s="9">
        <f t="shared" si="0"/>
        <v>9</v>
      </c>
      <c r="K6" s="9">
        <f t="shared" si="0"/>
        <v>10</v>
      </c>
      <c r="L6" s="9">
        <f t="shared" si="0"/>
        <v>11</v>
      </c>
      <c r="M6" s="9">
        <f t="shared" si="0"/>
        <v>12</v>
      </c>
      <c r="N6" s="9">
        <f t="shared" si="0"/>
        <v>13</v>
      </c>
      <c r="O6" s="9">
        <f t="shared" si="0"/>
        <v>14</v>
      </c>
      <c r="P6" s="9">
        <f t="shared" si="0"/>
        <v>15</v>
      </c>
      <c r="Q6" s="9">
        <f t="shared" si="0"/>
        <v>16</v>
      </c>
      <c r="R6" s="9">
        <f t="shared" si="0"/>
        <v>17</v>
      </c>
      <c r="S6" s="9">
        <f t="shared" si="0"/>
        <v>18</v>
      </c>
      <c r="T6" s="9">
        <f t="shared" si="0"/>
        <v>19</v>
      </c>
      <c r="U6" s="9">
        <f t="shared" si="0"/>
        <v>20</v>
      </c>
      <c r="V6" s="9">
        <f t="shared" si="0"/>
        <v>21</v>
      </c>
      <c r="W6" s="9">
        <f t="shared" si="0"/>
        <v>22</v>
      </c>
      <c r="X6" s="9">
        <f t="shared" si="0"/>
        <v>23</v>
      </c>
      <c r="Y6" s="9">
        <f t="shared" si="0"/>
        <v>24</v>
      </c>
      <c r="Z6" s="9">
        <f t="shared" si="0"/>
        <v>25</v>
      </c>
      <c r="AA6" s="9">
        <f t="shared" si="0"/>
        <v>26</v>
      </c>
      <c r="AB6" s="9">
        <f t="shared" si="0"/>
        <v>27</v>
      </c>
      <c r="AC6" s="9">
        <f t="shared" si="0"/>
        <v>28</v>
      </c>
      <c r="AD6" s="9">
        <f t="shared" si="0"/>
        <v>29</v>
      </c>
      <c r="AE6" s="9">
        <f t="shared" si="0"/>
        <v>30</v>
      </c>
      <c r="AF6" s="9">
        <f t="shared" si="0"/>
        <v>31</v>
      </c>
      <c r="AG6" s="9">
        <f t="shared" si="0"/>
        <v>32</v>
      </c>
      <c r="AH6" s="9">
        <f t="shared" si="0"/>
        <v>33</v>
      </c>
      <c r="AI6" s="9">
        <f t="shared" si="0"/>
        <v>34</v>
      </c>
      <c r="AJ6" s="9">
        <f t="shared" si="0"/>
        <v>35</v>
      </c>
      <c r="AK6" s="9">
        <f t="shared" si="0"/>
        <v>36</v>
      </c>
      <c r="AL6" s="9">
        <f t="shared" si="0"/>
        <v>37</v>
      </c>
      <c r="AM6" s="9">
        <f t="shared" si="0"/>
        <v>38</v>
      </c>
      <c r="AN6" s="9">
        <f t="shared" si="0"/>
        <v>39</v>
      </c>
      <c r="AO6" s="10">
        <f t="shared" si="0"/>
        <v>40</v>
      </c>
    </row>
    <row r="7" spans="1:41" ht="15">
      <c r="A7" s="11" t="s">
        <v>2</v>
      </c>
      <c r="B7" s="12">
        <f t="shared" ref="B7:B13" si="1">Monthly__萬*12</f>
        <v>12</v>
      </c>
      <c r="C7" s="12">
        <f t="shared" ref="C7:AO7" si="2">B7*(1+nine)+Monthly__萬*12</f>
        <v>25.080000000000002</v>
      </c>
      <c r="D7" s="12">
        <f t="shared" si="2"/>
        <v>39.337200000000003</v>
      </c>
      <c r="E7" s="12">
        <f t="shared" si="2"/>
        <v>54.877548000000004</v>
      </c>
      <c r="F7" s="12">
        <f t="shared" si="2"/>
        <v>71.816527320000006</v>
      </c>
      <c r="G7" s="12">
        <f t="shared" si="2"/>
        <v>90.280014778800009</v>
      </c>
      <c r="H7" s="12">
        <f t="shared" si="2"/>
        <v>110.40521610889202</v>
      </c>
      <c r="I7" s="12">
        <f t="shared" si="2"/>
        <v>132.34168555869229</v>
      </c>
      <c r="J7" s="12">
        <f t="shared" si="2"/>
        <v>156.2524372589746</v>
      </c>
      <c r="K7" s="12">
        <f t="shared" si="2"/>
        <v>182.31515661228232</v>
      </c>
      <c r="L7" s="12">
        <f t="shared" si="2"/>
        <v>210.72352070738773</v>
      </c>
      <c r="M7" s="12">
        <f t="shared" si="2"/>
        <v>241.68863757105265</v>
      </c>
      <c r="N7" s="12">
        <f t="shared" si="2"/>
        <v>275.44061495244739</v>
      </c>
      <c r="O7" s="12">
        <f t="shared" si="2"/>
        <v>312.23027029816768</v>
      </c>
      <c r="P7" s="12">
        <f t="shared" si="2"/>
        <v>352.3309946250028</v>
      </c>
      <c r="Q7" s="12">
        <f t="shared" si="2"/>
        <v>396.04078414125308</v>
      </c>
      <c r="R7" s="12">
        <f t="shared" si="2"/>
        <v>443.68445471396592</v>
      </c>
      <c r="S7" s="12">
        <f t="shared" si="2"/>
        <v>495.61605563822286</v>
      </c>
      <c r="T7" s="12">
        <f t="shared" si="2"/>
        <v>552.22150064566301</v>
      </c>
      <c r="U7" s="12">
        <f t="shared" si="2"/>
        <v>613.92143570377277</v>
      </c>
      <c r="V7" s="12">
        <f t="shared" si="2"/>
        <v>681.17436491711237</v>
      </c>
      <c r="W7" s="12">
        <f t="shared" si="2"/>
        <v>754.48005775965248</v>
      </c>
      <c r="X7" s="12">
        <f t="shared" si="2"/>
        <v>834.38326295802131</v>
      </c>
      <c r="Y7" s="12">
        <f t="shared" si="2"/>
        <v>921.47775662424328</v>
      </c>
      <c r="Z7" s="12">
        <f t="shared" si="2"/>
        <v>1016.4107547204253</v>
      </c>
      <c r="AA7" s="12">
        <f t="shared" si="2"/>
        <v>1119.8877226452637</v>
      </c>
      <c r="AB7" s="12">
        <f t="shared" si="2"/>
        <v>1232.6776176833375</v>
      </c>
      <c r="AC7" s="12">
        <f t="shared" si="2"/>
        <v>1355.6186032748381</v>
      </c>
      <c r="AD7" s="12">
        <f t="shared" si="2"/>
        <v>1489.6242775695737</v>
      </c>
      <c r="AE7" s="12">
        <f t="shared" si="2"/>
        <v>1635.6904625508355</v>
      </c>
      <c r="AF7" s="12">
        <f t="shared" si="2"/>
        <v>1794.9026041804109</v>
      </c>
      <c r="AG7" s="12">
        <f t="shared" si="2"/>
        <v>1968.443838556648</v>
      </c>
      <c r="AH7" s="12">
        <f t="shared" si="2"/>
        <v>2157.6037840267463</v>
      </c>
      <c r="AI7" s="12">
        <f t="shared" si="2"/>
        <v>2363.7881245891535</v>
      </c>
      <c r="AJ7" s="12">
        <f t="shared" si="2"/>
        <v>2588.5290558021775</v>
      </c>
      <c r="AK7" s="12">
        <f t="shared" si="2"/>
        <v>2833.4966708243737</v>
      </c>
      <c r="AL7" s="12">
        <f t="shared" si="2"/>
        <v>3100.5113711985678</v>
      </c>
      <c r="AM7" s="12">
        <f t="shared" si="2"/>
        <v>3391.5573946064392</v>
      </c>
      <c r="AN7" s="12">
        <f t="shared" si="2"/>
        <v>3708.7975601210192</v>
      </c>
      <c r="AO7" s="13">
        <f t="shared" si="2"/>
        <v>4054.5893405319111</v>
      </c>
    </row>
    <row r="8" spans="1:41" ht="15">
      <c r="A8" s="11" t="s">
        <v>3</v>
      </c>
      <c r="B8" s="12">
        <f t="shared" si="1"/>
        <v>12</v>
      </c>
      <c r="C8" s="12">
        <f t="shared" ref="C8:AO8" si="3">B8*(1+eight)+Monthly__萬*12</f>
        <v>24.96</v>
      </c>
      <c r="D8" s="12">
        <f t="shared" si="3"/>
        <v>38.956800000000001</v>
      </c>
      <c r="E8" s="12">
        <f t="shared" si="3"/>
        <v>54.073344000000006</v>
      </c>
      <c r="F8" s="12">
        <f t="shared" si="3"/>
        <v>70.399211520000009</v>
      </c>
      <c r="G8" s="12">
        <f t="shared" si="3"/>
        <v>88.03114844160001</v>
      </c>
      <c r="H8" s="12">
        <f t="shared" si="3"/>
        <v>107.07364031692802</v>
      </c>
      <c r="I8" s="12">
        <f t="shared" si="3"/>
        <v>127.63953154228227</v>
      </c>
      <c r="J8" s="12">
        <f t="shared" si="3"/>
        <v>149.85069406566487</v>
      </c>
      <c r="K8" s="12">
        <f t="shared" si="3"/>
        <v>173.83874959091807</v>
      </c>
      <c r="L8" s="12">
        <f t="shared" si="3"/>
        <v>199.74584955819154</v>
      </c>
      <c r="M8" s="12">
        <f t="shared" si="3"/>
        <v>227.72551752284687</v>
      </c>
      <c r="N8" s="12">
        <f t="shared" si="3"/>
        <v>257.94355892467468</v>
      </c>
      <c r="O8" s="12">
        <f t="shared" si="3"/>
        <v>290.57904363864867</v>
      </c>
      <c r="P8" s="12">
        <f t="shared" si="3"/>
        <v>325.82536712974058</v>
      </c>
      <c r="Q8" s="12">
        <f t="shared" si="3"/>
        <v>363.89139650011987</v>
      </c>
      <c r="R8" s="12">
        <f t="shared" si="3"/>
        <v>405.00270822012948</v>
      </c>
      <c r="S8" s="12">
        <f t="shared" si="3"/>
        <v>449.40292487773985</v>
      </c>
      <c r="T8" s="12">
        <f t="shared" si="3"/>
        <v>497.35515886795906</v>
      </c>
      <c r="U8" s="12">
        <f t="shared" si="3"/>
        <v>549.14357157739585</v>
      </c>
      <c r="V8" s="12">
        <f t="shared" si="3"/>
        <v>605.07505730358753</v>
      </c>
      <c r="W8" s="12">
        <f t="shared" si="3"/>
        <v>665.4810618878746</v>
      </c>
      <c r="X8" s="12">
        <f t="shared" si="3"/>
        <v>730.71954683890465</v>
      </c>
      <c r="Y8" s="12">
        <f t="shared" si="3"/>
        <v>801.17711058601708</v>
      </c>
      <c r="Z8" s="12">
        <f t="shared" si="3"/>
        <v>877.2712794328985</v>
      </c>
      <c r="AA8" s="12">
        <f t="shared" si="3"/>
        <v>959.45298178753046</v>
      </c>
      <c r="AB8" s="12">
        <f t="shared" si="3"/>
        <v>1048.2092203305331</v>
      </c>
      <c r="AC8" s="12">
        <f t="shared" si="3"/>
        <v>1144.0659579569758</v>
      </c>
      <c r="AD8" s="12">
        <f t="shared" si="3"/>
        <v>1247.591234593534</v>
      </c>
      <c r="AE8" s="12">
        <f t="shared" si="3"/>
        <v>1359.3985333610167</v>
      </c>
      <c r="AF8" s="12">
        <f t="shared" si="3"/>
        <v>1480.1504160298982</v>
      </c>
      <c r="AG8" s="12">
        <f t="shared" si="3"/>
        <v>1610.5624493122903</v>
      </c>
      <c r="AH8" s="12">
        <f t="shared" si="3"/>
        <v>1751.4074452572736</v>
      </c>
      <c r="AI8" s="12">
        <f t="shared" si="3"/>
        <v>1903.5200408778555</v>
      </c>
      <c r="AJ8" s="12">
        <f t="shared" si="3"/>
        <v>2067.8016441480841</v>
      </c>
      <c r="AK8" s="12">
        <f t="shared" si="3"/>
        <v>2245.2257756799308</v>
      </c>
      <c r="AL8" s="12">
        <f t="shared" si="3"/>
        <v>2436.8438377343255</v>
      </c>
      <c r="AM8" s="12">
        <f t="shared" si="3"/>
        <v>2643.7913447530718</v>
      </c>
      <c r="AN8" s="12">
        <f t="shared" si="3"/>
        <v>2867.2946523333176</v>
      </c>
      <c r="AO8" s="13">
        <f t="shared" si="3"/>
        <v>3108.6782245199834</v>
      </c>
    </row>
    <row r="9" spans="1:41" ht="15">
      <c r="A9" s="11" t="s">
        <v>4</v>
      </c>
      <c r="B9" s="12">
        <f t="shared" si="1"/>
        <v>12</v>
      </c>
      <c r="C9" s="12">
        <f t="shared" ref="C9:AO9" si="4">B9*(1+seven)+Monthly__萬*12</f>
        <v>24.84</v>
      </c>
      <c r="D9" s="12">
        <f t="shared" si="4"/>
        <v>38.578800000000001</v>
      </c>
      <c r="E9" s="12">
        <f t="shared" si="4"/>
        <v>53.279316000000001</v>
      </c>
      <c r="F9" s="12">
        <f t="shared" si="4"/>
        <v>69.008868120000002</v>
      </c>
      <c r="G9" s="12">
        <f t="shared" si="4"/>
        <v>85.839488888400012</v>
      </c>
      <c r="H9" s="12">
        <f t="shared" si="4"/>
        <v>103.84825311058802</v>
      </c>
      <c r="I9" s="12">
        <f t="shared" si="4"/>
        <v>123.11763082832918</v>
      </c>
      <c r="J9" s="12">
        <f t="shared" si="4"/>
        <v>143.73586498631224</v>
      </c>
      <c r="K9" s="12">
        <f t="shared" si="4"/>
        <v>165.79737553535409</v>
      </c>
      <c r="L9" s="12">
        <f t="shared" si="4"/>
        <v>189.40319182282889</v>
      </c>
      <c r="M9" s="12">
        <f t="shared" si="4"/>
        <v>214.66141525042693</v>
      </c>
      <c r="N9" s="12">
        <f t="shared" si="4"/>
        <v>241.68771431795682</v>
      </c>
      <c r="O9" s="12">
        <f t="shared" si="4"/>
        <v>270.60585432021384</v>
      </c>
      <c r="P9" s="12">
        <f t="shared" si="4"/>
        <v>301.54826412262884</v>
      </c>
      <c r="Q9" s="12">
        <f t="shared" si="4"/>
        <v>334.65664261121287</v>
      </c>
      <c r="R9" s="12">
        <f t="shared" si="4"/>
        <v>370.08260759399781</v>
      </c>
      <c r="S9" s="12">
        <f t="shared" si="4"/>
        <v>407.98839012557767</v>
      </c>
      <c r="T9" s="12">
        <f t="shared" si="4"/>
        <v>448.54757743436812</v>
      </c>
      <c r="U9" s="12">
        <f t="shared" si="4"/>
        <v>491.94590785477391</v>
      </c>
      <c r="V9" s="12">
        <f t="shared" si="4"/>
        <v>538.38212140460814</v>
      </c>
      <c r="W9" s="12">
        <f t="shared" si="4"/>
        <v>588.06886990293071</v>
      </c>
      <c r="X9" s="12">
        <f t="shared" si="4"/>
        <v>641.23369079613587</v>
      </c>
      <c r="Y9" s="12">
        <f t="shared" si="4"/>
        <v>698.12004915186537</v>
      </c>
      <c r="Z9" s="12">
        <f t="shared" si="4"/>
        <v>758.98845259249595</v>
      </c>
      <c r="AA9" s="12">
        <f t="shared" si="4"/>
        <v>824.11764427397065</v>
      </c>
      <c r="AB9" s="12">
        <f t="shared" si="4"/>
        <v>893.80587937314863</v>
      </c>
      <c r="AC9" s="12">
        <f t="shared" si="4"/>
        <v>968.37229092926907</v>
      </c>
      <c r="AD9" s="12">
        <f t="shared" si="4"/>
        <v>1048.158351294318</v>
      </c>
      <c r="AE9" s="12">
        <f t="shared" si="4"/>
        <v>1133.5294358849203</v>
      </c>
      <c r="AF9" s="12">
        <f t="shared" si="4"/>
        <v>1224.8764963968647</v>
      </c>
      <c r="AG9" s="12">
        <f t="shared" si="4"/>
        <v>1322.6178511446453</v>
      </c>
      <c r="AH9" s="12">
        <f t="shared" si="4"/>
        <v>1427.2011007247706</v>
      </c>
      <c r="AI9" s="12">
        <f t="shared" si="4"/>
        <v>1539.1051777755047</v>
      </c>
      <c r="AJ9" s="12">
        <f t="shared" si="4"/>
        <v>1658.8425402197902</v>
      </c>
      <c r="AK9" s="12">
        <f t="shared" si="4"/>
        <v>1786.9615180351757</v>
      </c>
      <c r="AL9" s="12">
        <f t="shared" si="4"/>
        <v>1924.048824297638</v>
      </c>
      <c r="AM9" s="12">
        <f t="shared" si="4"/>
        <v>2070.732241998473</v>
      </c>
      <c r="AN9" s="12">
        <f t="shared" si="4"/>
        <v>2227.683498938366</v>
      </c>
      <c r="AO9" s="13">
        <f t="shared" si="4"/>
        <v>2395.6213438640516</v>
      </c>
    </row>
    <row r="10" spans="1:41" ht="15">
      <c r="A10" s="11" t="s">
        <v>5</v>
      </c>
      <c r="B10" s="12">
        <f t="shared" si="1"/>
        <v>12</v>
      </c>
      <c r="C10" s="12">
        <f t="shared" ref="C10:AO10" si="5">B10*(1+six)+Monthly__萬*12</f>
        <v>24.72</v>
      </c>
      <c r="D10" s="12">
        <f t="shared" si="5"/>
        <v>38.203199999999995</v>
      </c>
      <c r="E10" s="12">
        <f t="shared" si="5"/>
        <v>52.495391999999995</v>
      </c>
      <c r="F10" s="12">
        <f t="shared" si="5"/>
        <v>67.64511551999999</v>
      </c>
      <c r="G10" s="12">
        <f t="shared" si="5"/>
        <v>83.703822451199997</v>
      </c>
      <c r="H10" s="12">
        <f t="shared" si="5"/>
        <v>100.726051798272</v>
      </c>
      <c r="I10" s="12">
        <f t="shared" si="5"/>
        <v>118.76961490616831</v>
      </c>
      <c r="J10" s="12">
        <f t="shared" si="5"/>
        <v>137.8957918005384</v>
      </c>
      <c r="K10" s="12">
        <f t="shared" si="5"/>
        <v>158.16953930857071</v>
      </c>
      <c r="L10" s="12">
        <f t="shared" si="5"/>
        <v>179.65971166708496</v>
      </c>
      <c r="M10" s="12">
        <f t="shared" si="5"/>
        <v>202.43929436711008</v>
      </c>
      <c r="N10" s="12">
        <f t="shared" si="5"/>
        <v>226.5856520291367</v>
      </c>
      <c r="O10" s="12">
        <f t="shared" si="5"/>
        <v>252.18079115088491</v>
      </c>
      <c r="P10" s="12">
        <f t="shared" si="5"/>
        <v>279.31163861993804</v>
      </c>
      <c r="Q10" s="12">
        <f t="shared" si="5"/>
        <v>308.07033693713436</v>
      </c>
      <c r="R10" s="12">
        <f t="shared" si="5"/>
        <v>338.55455715336245</v>
      </c>
      <c r="S10" s="12">
        <f t="shared" si="5"/>
        <v>370.86783058256424</v>
      </c>
      <c r="T10" s="12">
        <f t="shared" si="5"/>
        <v>405.11990041751812</v>
      </c>
      <c r="U10" s="12">
        <f t="shared" si="5"/>
        <v>441.42709444256923</v>
      </c>
      <c r="V10" s="12">
        <f t="shared" si="5"/>
        <v>479.91272010912343</v>
      </c>
      <c r="W10" s="12">
        <f t="shared" si="5"/>
        <v>520.70748331567086</v>
      </c>
      <c r="X10" s="12">
        <f t="shared" si="5"/>
        <v>563.94993231461115</v>
      </c>
      <c r="Y10" s="12">
        <f t="shared" si="5"/>
        <v>609.78692825348787</v>
      </c>
      <c r="Z10" s="12">
        <f t="shared" si="5"/>
        <v>658.37414394869722</v>
      </c>
      <c r="AA10" s="12">
        <f t="shared" si="5"/>
        <v>709.87659258561905</v>
      </c>
      <c r="AB10" s="12">
        <f t="shared" si="5"/>
        <v>764.46918814075627</v>
      </c>
      <c r="AC10" s="12">
        <f t="shared" si="5"/>
        <v>822.33733942920173</v>
      </c>
      <c r="AD10" s="12">
        <f t="shared" si="5"/>
        <v>883.67757979495389</v>
      </c>
      <c r="AE10" s="12">
        <f t="shared" si="5"/>
        <v>948.69823458265114</v>
      </c>
      <c r="AF10" s="12">
        <f t="shared" si="5"/>
        <v>1017.6201286576103</v>
      </c>
      <c r="AG10" s="12">
        <f t="shared" si="5"/>
        <v>1090.6773363770669</v>
      </c>
      <c r="AH10" s="12">
        <f t="shared" si="5"/>
        <v>1168.117976559691</v>
      </c>
      <c r="AI10" s="12">
        <f t="shared" si="5"/>
        <v>1250.2050551532725</v>
      </c>
      <c r="AJ10" s="12">
        <f t="shared" si="5"/>
        <v>1337.2173584624688</v>
      </c>
      <c r="AK10" s="12">
        <f t="shared" si="5"/>
        <v>1429.4503999702169</v>
      </c>
      <c r="AL10" s="12">
        <f t="shared" si="5"/>
        <v>1527.21742396843</v>
      </c>
      <c r="AM10" s="12">
        <f t="shared" si="5"/>
        <v>1630.8504694065359</v>
      </c>
      <c r="AN10" s="12">
        <f t="shared" si="5"/>
        <v>1740.7014975709283</v>
      </c>
      <c r="AO10" s="13">
        <f t="shared" si="5"/>
        <v>1857.143587425184</v>
      </c>
    </row>
    <row r="11" spans="1:41" ht="15">
      <c r="A11" s="11" t="s">
        <v>6</v>
      </c>
      <c r="B11" s="12">
        <f t="shared" si="1"/>
        <v>12</v>
      </c>
      <c r="C11" s="12">
        <f t="shared" ref="C11:AO11" si="6">B11*(1+five)+Monthly__萬*12</f>
        <v>24.6</v>
      </c>
      <c r="D11" s="12">
        <f t="shared" si="6"/>
        <v>37.83</v>
      </c>
      <c r="E11" s="12">
        <f t="shared" si="6"/>
        <v>51.721499999999999</v>
      </c>
      <c r="F11" s="12">
        <f t="shared" si="6"/>
        <v>66.307575</v>
      </c>
      <c r="G11" s="12">
        <f t="shared" si="6"/>
        <v>81.622953750000008</v>
      </c>
      <c r="H11" s="12">
        <f t="shared" si="6"/>
        <v>97.704101437500015</v>
      </c>
      <c r="I11" s="12">
        <f t="shared" si="6"/>
        <v>114.58930650937502</v>
      </c>
      <c r="J11" s="12">
        <f t="shared" si="6"/>
        <v>132.31877183484377</v>
      </c>
      <c r="K11" s="12">
        <f t="shared" si="6"/>
        <v>150.93471042658598</v>
      </c>
      <c r="L11" s="12">
        <f t="shared" si="6"/>
        <v>170.48144594791529</v>
      </c>
      <c r="M11" s="12">
        <f t="shared" si="6"/>
        <v>191.00551824531107</v>
      </c>
      <c r="N11" s="12">
        <f t="shared" si="6"/>
        <v>212.55579415757663</v>
      </c>
      <c r="O11" s="12">
        <f t="shared" si="6"/>
        <v>235.18358386545546</v>
      </c>
      <c r="P11" s="12">
        <f t="shared" si="6"/>
        <v>258.94276305872825</v>
      </c>
      <c r="Q11" s="12">
        <f t="shared" si="6"/>
        <v>283.88990121166466</v>
      </c>
      <c r="R11" s="12">
        <f t="shared" si="6"/>
        <v>310.08439627224789</v>
      </c>
      <c r="S11" s="12">
        <f t="shared" si="6"/>
        <v>337.58861608586028</v>
      </c>
      <c r="T11" s="12">
        <f t="shared" si="6"/>
        <v>366.46804689015329</v>
      </c>
      <c r="U11" s="12">
        <f t="shared" si="6"/>
        <v>396.79144923466094</v>
      </c>
      <c r="V11" s="12">
        <f t="shared" si="6"/>
        <v>428.63102169639399</v>
      </c>
      <c r="W11" s="12">
        <f t="shared" si="6"/>
        <v>462.0625727812137</v>
      </c>
      <c r="X11" s="12">
        <f t="shared" si="6"/>
        <v>497.16570142027439</v>
      </c>
      <c r="Y11" s="12">
        <f t="shared" si="6"/>
        <v>534.02398649128816</v>
      </c>
      <c r="Z11" s="12">
        <f t="shared" si="6"/>
        <v>572.72518581585257</v>
      </c>
      <c r="AA11" s="12">
        <f t="shared" si="6"/>
        <v>613.36144510664519</v>
      </c>
      <c r="AB11" s="12">
        <f t="shared" si="6"/>
        <v>656.02951736197747</v>
      </c>
      <c r="AC11" s="12">
        <f t="shared" si="6"/>
        <v>700.83099323007639</v>
      </c>
      <c r="AD11" s="12">
        <f t="shared" si="6"/>
        <v>747.87254289158022</v>
      </c>
      <c r="AE11" s="12">
        <f t="shared" si="6"/>
        <v>797.26617003615922</v>
      </c>
      <c r="AF11" s="12">
        <f t="shared" si="6"/>
        <v>849.1294785379672</v>
      </c>
      <c r="AG11" s="12">
        <f t="shared" si="6"/>
        <v>903.58595246486561</v>
      </c>
      <c r="AH11" s="12">
        <f t="shared" si="6"/>
        <v>960.76525008810893</v>
      </c>
      <c r="AI11" s="12">
        <f t="shared" si="6"/>
        <v>1020.8035125925144</v>
      </c>
      <c r="AJ11" s="12">
        <f t="shared" si="6"/>
        <v>1083.8436882221401</v>
      </c>
      <c r="AK11" s="12">
        <f t="shared" si="6"/>
        <v>1150.0358726332472</v>
      </c>
      <c r="AL11" s="12">
        <f t="shared" si="6"/>
        <v>1219.5376662649096</v>
      </c>
      <c r="AM11" s="12">
        <f t="shared" si="6"/>
        <v>1292.5145495781551</v>
      </c>
      <c r="AN11" s="12">
        <f t="shared" si="6"/>
        <v>1369.1402770570628</v>
      </c>
      <c r="AO11" s="13">
        <f t="shared" si="6"/>
        <v>1449.597290909916</v>
      </c>
    </row>
    <row r="12" spans="1:41" ht="15">
      <c r="A12" s="11" t="s">
        <v>7</v>
      </c>
      <c r="B12" s="12">
        <f t="shared" si="1"/>
        <v>12</v>
      </c>
      <c r="C12" s="12">
        <f t="shared" ref="C12:AO12" si="7">B12*(1+four)+Monthly__萬*12</f>
        <v>24.48</v>
      </c>
      <c r="D12" s="12">
        <f t="shared" si="7"/>
        <v>37.459200000000003</v>
      </c>
      <c r="E12" s="12">
        <f t="shared" si="7"/>
        <v>50.957568000000002</v>
      </c>
      <c r="F12" s="12">
        <f t="shared" si="7"/>
        <v>64.995870719999999</v>
      </c>
      <c r="G12" s="12">
        <f t="shared" si="7"/>
        <v>79.595705548799998</v>
      </c>
      <c r="H12" s="12">
        <f t="shared" si="7"/>
        <v>94.779533770751996</v>
      </c>
      <c r="I12" s="12">
        <f t="shared" si="7"/>
        <v>110.57071512158208</v>
      </c>
      <c r="J12" s="12">
        <f t="shared" si="7"/>
        <v>126.99354372644537</v>
      </c>
      <c r="K12" s="12">
        <f t="shared" si="7"/>
        <v>144.07328547550318</v>
      </c>
      <c r="L12" s="12">
        <f t="shared" si="7"/>
        <v>161.83621689452332</v>
      </c>
      <c r="M12" s="12">
        <f t="shared" si="7"/>
        <v>180.30966557030425</v>
      </c>
      <c r="N12" s="12">
        <f t="shared" si="7"/>
        <v>199.52205219311642</v>
      </c>
      <c r="O12" s="12">
        <f t="shared" si="7"/>
        <v>219.50293428084109</v>
      </c>
      <c r="P12" s="12">
        <f t="shared" si="7"/>
        <v>240.28305165207473</v>
      </c>
      <c r="Q12" s="12">
        <f t="shared" si="7"/>
        <v>261.89437371815774</v>
      </c>
      <c r="R12" s="12">
        <f t="shared" si="7"/>
        <v>284.37014866688406</v>
      </c>
      <c r="S12" s="12">
        <f t="shared" si="7"/>
        <v>307.74495461355946</v>
      </c>
      <c r="T12" s="12">
        <f t="shared" si="7"/>
        <v>332.05475279810184</v>
      </c>
      <c r="U12" s="12">
        <f t="shared" si="7"/>
        <v>357.33694291002593</v>
      </c>
      <c r="V12" s="12">
        <f t="shared" si="7"/>
        <v>383.630420626427</v>
      </c>
      <c r="W12" s="12">
        <f t="shared" si="7"/>
        <v>410.97563745148409</v>
      </c>
      <c r="X12" s="12">
        <f t="shared" si="7"/>
        <v>439.41466294954347</v>
      </c>
      <c r="Y12" s="12">
        <f t="shared" si="7"/>
        <v>468.99124946752522</v>
      </c>
      <c r="Z12" s="12">
        <f t="shared" si="7"/>
        <v>499.75089944622624</v>
      </c>
      <c r="AA12" s="12">
        <f t="shared" si="7"/>
        <v>531.74093542407536</v>
      </c>
      <c r="AB12" s="12">
        <f t="shared" si="7"/>
        <v>565.01057284103842</v>
      </c>
      <c r="AC12" s="12">
        <f t="shared" si="7"/>
        <v>599.61099575467995</v>
      </c>
      <c r="AD12" s="12">
        <f t="shared" si="7"/>
        <v>635.59543558486712</v>
      </c>
      <c r="AE12" s="12">
        <f t="shared" si="7"/>
        <v>673.01925300826178</v>
      </c>
      <c r="AF12" s="12">
        <f t="shared" si="7"/>
        <v>711.94002312859232</v>
      </c>
      <c r="AG12" s="12">
        <f t="shared" si="7"/>
        <v>752.41762405373606</v>
      </c>
      <c r="AH12" s="12">
        <f t="shared" si="7"/>
        <v>794.51432901588555</v>
      </c>
      <c r="AI12" s="12">
        <f t="shared" si="7"/>
        <v>838.29490217652096</v>
      </c>
      <c r="AJ12" s="12">
        <f t="shared" si="7"/>
        <v>883.82669826358187</v>
      </c>
      <c r="AK12" s="12">
        <f t="shared" si="7"/>
        <v>931.17976619412514</v>
      </c>
      <c r="AL12" s="12">
        <f t="shared" si="7"/>
        <v>980.42695684189016</v>
      </c>
      <c r="AM12" s="12">
        <f t="shared" si="7"/>
        <v>1031.6440351155657</v>
      </c>
      <c r="AN12" s="12">
        <f t="shared" si="7"/>
        <v>1084.9097965201884</v>
      </c>
      <c r="AO12" s="13">
        <f t="shared" si="7"/>
        <v>1140.306188380996</v>
      </c>
    </row>
    <row r="13" spans="1:41" s="3" customFormat="1" ht="15.6" thickBot="1">
      <c r="A13" s="14" t="s">
        <v>8</v>
      </c>
      <c r="B13" s="15">
        <f t="shared" si="1"/>
        <v>12</v>
      </c>
      <c r="C13" s="15">
        <f t="shared" ref="C13:AO13" si="8">B13*(1+three)+Monthly__萬*12</f>
        <v>24.36</v>
      </c>
      <c r="D13" s="15">
        <f t="shared" si="8"/>
        <v>37.090800000000002</v>
      </c>
      <c r="E13" s="15">
        <f t="shared" si="8"/>
        <v>50.203524000000002</v>
      </c>
      <c r="F13" s="15">
        <f t="shared" si="8"/>
        <v>63.709629720000002</v>
      </c>
      <c r="G13" s="15">
        <f t="shared" si="8"/>
        <v>77.620918611600004</v>
      </c>
      <c r="H13" s="15">
        <f t="shared" si="8"/>
        <v>91.949546169948007</v>
      </c>
      <c r="I13" s="15">
        <f t="shared" si="8"/>
        <v>106.70803255504644</v>
      </c>
      <c r="J13" s="15">
        <f t="shared" si="8"/>
        <v>121.90927353169783</v>
      </c>
      <c r="K13" s="15">
        <f t="shared" si="8"/>
        <v>137.56655173764878</v>
      </c>
      <c r="L13" s="15">
        <f t="shared" si="8"/>
        <v>153.69354828977825</v>
      </c>
      <c r="M13" s="15">
        <f t="shared" si="8"/>
        <v>170.3043547384716</v>
      </c>
      <c r="N13" s="15">
        <f t="shared" si="8"/>
        <v>187.41348538062576</v>
      </c>
      <c r="O13" s="15">
        <f t="shared" si="8"/>
        <v>205.03588994204455</v>
      </c>
      <c r="P13" s="15">
        <f t="shared" si="8"/>
        <v>223.18696664030588</v>
      </c>
      <c r="Q13" s="15">
        <f t="shared" si="8"/>
        <v>241.88257563951507</v>
      </c>
      <c r="R13" s="15">
        <f t="shared" si="8"/>
        <v>261.13905290870053</v>
      </c>
      <c r="S13" s="15">
        <f t="shared" si="8"/>
        <v>280.97322449596157</v>
      </c>
      <c r="T13" s="15">
        <f t="shared" si="8"/>
        <v>301.40242123084045</v>
      </c>
      <c r="U13" s="15">
        <f t="shared" si="8"/>
        <v>322.44449386776569</v>
      </c>
      <c r="V13" s="15">
        <f t="shared" si="8"/>
        <v>344.11782868379868</v>
      </c>
      <c r="W13" s="15">
        <f t="shared" si="8"/>
        <v>366.44136354431265</v>
      </c>
      <c r="X13" s="15">
        <f t="shared" si="8"/>
        <v>389.43460445064204</v>
      </c>
      <c r="Y13" s="15">
        <f t="shared" si="8"/>
        <v>413.11764258416133</v>
      </c>
      <c r="Z13" s="15">
        <f t="shared" si="8"/>
        <v>437.51117186168619</v>
      </c>
      <c r="AA13" s="15">
        <f t="shared" si="8"/>
        <v>462.63650701753681</v>
      </c>
      <c r="AB13" s="15">
        <f t="shared" si="8"/>
        <v>488.5156022280629</v>
      </c>
      <c r="AC13" s="15">
        <f t="shared" si="8"/>
        <v>515.17107029490478</v>
      </c>
      <c r="AD13" s="15">
        <f t="shared" si="8"/>
        <v>542.6262024037519</v>
      </c>
      <c r="AE13" s="15">
        <f t="shared" si="8"/>
        <v>570.90498847586446</v>
      </c>
      <c r="AF13" s="15">
        <f t="shared" si="8"/>
        <v>600.03213813014042</v>
      </c>
      <c r="AG13" s="15">
        <f t="shared" si="8"/>
        <v>630.03310227404461</v>
      </c>
      <c r="AH13" s="15">
        <f t="shared" si="8"/>
        <v>660.934095342266</v>
      </c>
      <c r="AI13" s="15">
        <f t="shared" si="8"/>
        <v>692.762118202534</v>
      </c>
      <c r="AJ13" s="15">
        <f t="shared" si="8"/>
        <v>725.54498174860998</v>
      </c>
      <c r="AK13" s="15">
        <f t="shared" si="8"/>
        <v>759.31133120106836</v>
      </c>
      <c r="AL13" s="15">
        <f t="shared" si="8"/>
        <v>794.09067113710046</v>
      </c>
      <c r="AM13" s="15">
        <f t="shared" si="8"/>
        <v>829.91339127121353</v>
      </c>
      <c r="AN13" s="15">
        <f t="shared" si="8"/>
        <v>866.81079300934994</v>
      </c>
      <c r="AO13" s="16">
        <f t="shared" si="8"/>
        <v>904.81511679963046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8</vt:i4>
      </vt:variant>
    </vt:vector>
  </HeadingPairs>
  <TitlesOfParts>
    <vt:vector size="11" baseType="lpstr">
      <vt:lpstr>工作表1</vt:lpstr>
      <vt:lpstr>工作表2</vt:lpstr>
      <vt:lpstr>工作表3</vt:lpstr>
      <vt:lpstr>eight</vt:lpstr>
      <vt:lpstr>five</vt:lpstr>
      <vt:lpstr>four</vt:lpstr>
      <vt:lpstr>Monthly__萬</vt:lpstr>
      <vt:lpstr>nine</vt:lpstr>
      <vt:lpstr>seven</vt:lpstr>
      <vt:lpstr>six</vt:lpstr>
      <vt:lpstr>three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Dee Lee</cp:lastModifiedBy>
  <dcterms:created xsi:type="dcterms:W3CDTF">2018-11-03T07:18:37Z</dcterms:created>
  <dcterms:modified xsi:type="dcterms:W3CDTF">2018-11-08T14:58:06Z</dcterms:modified>
</cp:coreProperties>
</file>